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【国助】关于做好2026-2027学年国家助学金评审及材料报送工作的通知\关于做好2026-2027学年国家助学金评审及材料报送工作的通知\"/>
    </mc:Choice>
  </mc:AlternateContent>
  <bookViews>
    <workbookView windowWidth="24000" windowHeight="9675"/>
  </bookViews>
  <sheets>
    <sheet name="名额分配" sheetId="2" r:id="rId1"/>
    <sheet name="Sheet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<sst xmlns="http://schemas.openxmlformats.org/spreadsheetml/2006/main" count="41" uniqueCount="34">
  <si>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2026-2027学年国家助学金名额分配表</t>
  </si>
  <si>
    <t>序号</t>
  </si>
  <si>
    <t>学院</t>
  </si>
  <si>
    <t>国家助学金（不含退役士兵，3514人）</t>
  </si>
  <si>
    <t>国家助学金
（退役士兵）</t>
  </si>
  <si>
    <t>总名额</t>
  </si>
  <si>
    <t>在校生人数</t>
  </si>
  <si>
    <t>总金额</t>
  </si>
  <si>
    <t>上级下发的重点保障人群</t>
  </si>
  <si>
    <t>其他</t>
  </si>
  <si>
    <t>5000元/人/学年</t>
  </si>
  <si>
    <t>3500元/人/学年</t>
  </si>
  <si>
    <t>2500元/人/学年</t>
  </si>
  <si>
    <t>名额小计</t>
  </si>
  <si>
    <t>金额小计</t>
  </si>
  <si>
    <t>据实报送，助学金标准为3700元/人/学年。</t>
  </si>
  <si>
    <t>名额</t>
  </si>
  <si>
    <t>金额</t>
  </si>
  <si>
    <t>会计学院</t>
  </si>
  <si>
    <t>管理学院</t>
  </si>
  <si>
    <t>经济学院</t>
  </si>
  <si>
    <t>语言与传播学院</t>
  </si>
  <si>
    <t>法学与公共管理学院</t>
  </si>
  <si>
    <t>艺术与设计学院</t>
  </si>
  <si>
    <t>人工智能学院</t>
  </si>
  <si>
    <t>大数据与统计学院</t>
  </si>
  <si>
    <t>电气与信息工程学院</t>
  </si>
  <si>
    <t>机电工程学院</t>
  </si>
  <si>
    <t>材料科学与工程学院</t>
  </si>
  <si>
    <t>智能建造与空间信息学院</t>
  </si>
  <si>
    <t>铜陵职业技术学院（联合培养）</t>
  </si>
  <si>
    <t>安徽应用技术职业大学（联合培养）</t>
  </si>
  <si>
    <t>安徽国际商务职业学院（联合培养）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</si>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</sst>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仿宋"/>
      <charset val="134"/>
    </font>
    <font>
      <b/>
      <sz val="16"/>
      <name val="仿宋"/>
      <charset val="134"/>
    </font>
    <font>
      <b/>
      <sz val="12"/>
      <name val="仿宋"/>
      <charset val="134"/>
    </font>
    <font>
      <sz val="12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zoomScale="120" zoomScaleNormal="120" workbookViewId="0">
      <selection activeCell="N6" sqref="N6"/>
    </sheetView>
  </sheetViews>
  <sheetFormatPr defaultColWidth="9" defaultRowHeight="14.25"/>
  <cols>
    <col min="1" max="1" width="6.33333333333333" style="1" customWidth="1"/>
    <col min="2" max="2" width="40.6666666666667" style="1" customWidth="1"/>
    <col min="3" max="3" width="7.775" style="1" customWidth="1"/>
    <col min="4" max="4" width="7.775" style="1" hidden="1" customWidth="1"/>
    <col min="5" max="5" width="11.5583333333333" style="1" customWidth="1"/>
    <col min="6" max="7" width="12.625" style="1" customWidth="1"/>
    <col min="8" max="8" width="8.775" style="1" customWidth="1"/>
    <col min="9" max="9" width="10.225" style="1" customWidth="1"/>
    <col min="10" max="10" width="8.775" style="1" customWidth="1"/>
    <col min="11" max="11" width="10.225" style="1" customWidth="1"/>
    <col min="12" max="12" width="8.775" style="1" customWidth="1"/>
    <col min="13" max="13" width="10.225" style="1" customWidth="1"/>
    <col min="14" max="14" width="10.525" style="1" customWidth="1"/>
    <col min="15" max="15" width="10.375" style="1" customWidth="1"/>
    <col min="16" max="16" width="16.4416666666667" style="1" customWidth="1"/>
    <col min="17" max="16384" width="9" style="1"/>
  </cols>
  <sheetData>
    <row r="1" s="1" customFormat="1" ht="20.25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1" customFormat="1" spans="1:16">
      <c r="A2" s="3" t="s">
        <v>1</v>
      </c>
      <c r="B2" s="4" t="s">
        <v>2</v>
      </c>
      <c r="C2" s="5" t="s">
        <v>3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  <c r="P2" s="4" t="s">
        <v>4</v>
      </c>
    </row>
    <row r="3" s="1" customFormat="1" spans="1:16">
      <c r="A3" s="8"/>
      <c r="B3" s="4"/>
      <c r="C3" s="4" t="s">
        <v>5</v>
      </c>
      <c r="D3" s="9" t="s">
        <v>6</v>
      </c>
      <c r="E3" s="4" t="s">
        <v>7</v>
      </c>
      <c r="F3" s="4" t="s">
        <v>8</v>
      </c>
      <c r="G3" s="4"/>
      <c r="H3" s="6" t="s">
        <v>9</v>
      </c>
      <c r="I3" s="6"/>
      <c r="J3" s="6"/>
      <c r="K3" s="6"/>
      <c r="L3" s="6"/>
      <c r="M3" s="6"/>
      <c r="N3" s="6"/>
      <c r="O3" s="7"/>
      <c r="P3" s="4"/>
    </row>
    <row r="4" s="1" customFormat="1" spans="1:16">
      <c r="A4" s="8"/>
      <c r="B4" s="4"/>
      <c r="C4" s="4"/>
      <c r="D4" s="10"/>
      <c r="E4" s="4"/>
      <c r="F4" s="4" t="s">
        <v>10</v>
      </c>
      <c r="G4" s="4"/>
      <c r="H4" s="4" t="s">
        <v>10</v>
      </c>
      <c r="I4" s="4"/>
      <c r="J4" s="4" t="s">
        <v>11</v>
      </c>
      <c r="K4" s="4"/>
      <c r="L4" s="4" t="s">
        <v>12</v>
      </c>
      <c r="M4" s="4"/>
      <c r="N4" s="4" t="s">
        <v>13</v>
      </c>
      <c r="O4" s="4" t="s">
        <v>14</v>
      </c>
      <c r="P4" s="11" t="s">
        <v>15</v>
      </c>
    </row>
    <row r="5" s="1" customFormat="1" spans="1:16">
      <c r="A5" s="12"/>
      <c r="B5" s="4"/>
      <c r="C5" s="4"/>
      <c r="D5" s="13"/>
      <c r="E5" s="4"/>
      <c r="F5" s="4" t="s">
        <v>16</v>
      </c>
      <c r="G5" s="4" t="s">
        <v>17</v>
      </c>
      <c r="H5" s="4" t="s">
        <v>16</v>
      </c>
      <c r="I5" s="4" t="s">
        <v>17</v>
      </c>
      <c r="J5" s="4" t="s">
        <v>16</v>
      </c>
      <c r="K5" s="4" t="s">
        <v>17</v>
      </c>
      <c r="L5" s="4" t="s">
        <v>16</v>
      </c>
      <c r="M5" s="4" t="s">
        <v>17</v>
      </c>
      <c r="N5" s="4"/>
      <c r="O5" s="4"/>
      <c r="P5" s="11"/>
    </row>
    <row r="6" s="1" customFormat="1" spans="1:16">
      <c r="A6" s="14">
        <v>1</v>
      </c>
      <c r="B6" s="15" t="s">
        <v>18</v>
      </c>
      <c r="C6" s="16">
        <f>F6+N6</f>
        <v>432</v>
      </c>
      <c r="D6" s="16">
        <v>2082</v>
      </c>
      <c r="E6" s="16">
        <f>G6+O6</f>
        <v>1592000</v>
      </c>
      <c r="F6" s="16">
        <v>61</v>
      </c>
      <c r="G6" s="16">
        <f t="shared" ref="G6:G21" si="0">F6*5000</f>
        <v>305000</v>
      </c>
      <c r="H6" s="16">
        <v>75</v>
      </c>
      <c r="I6" s="16">
        <f>H6*5000</f>
        <v>375000</v>
      </c>
      <c r="J6" s="16">
        <v>172</v>
      </c>
      <c r="K6" s="16">
        <f>J6*3500</f>
        <v>602000</v>
      </c>
      <c r="L6" s="16">
        <v>124</v>
      </c>
      <c r="M6" s="16">
        <f>L6*2500</f>
        <v>310000</v>
      </c>
      <c r="N6" s="16">
        <f>H6+J6+L6</f>
        <v>371</v>
      </c>
      <c r="O6" s="16">
        <f>I6+K6+M6</f>
        <v>1287000</v>
      </c>
      <c r="P6" s="11"/>
    </row>
    <row r="7" s="1" customFormat="1" spans="1:16">
      <c r="A7" s="14">
        <v>2</v>
      </c>
      <c r="B7" s="15" t="s">
        <v>19</v>
      </c>
      <c r="C7" s="16">
        <f t="shared" ref="C7:C21" si="1">F7+N7</f>
        <v>219</v>
      </c>
      <c r="D7" s="16">
        <v>1030</v>
      </c>
      <c r="E7" s="16">
        <f t="shared" ref="E7:E21" si="2">G7+O7</f>
        <v>812500</v>
      </c>
      <c r="F7" s="16">
        <v>35</v>
      </c>
      <c r="G7" s="16">
        <f t="shared" si="0"/>
        <v>175000</v>
      </c>
      <c r="H7" s="16">
        <v>37</v>
      </c>
      <c r="I7" s="16">
        <f t="shared" ref="I7:I20" si="3">H7*5000</f>
        <v>185000</v>
      </c>
      <c r="J7" s="16">
        <v>85</v>
      </c>
      <c r="K7" s="16">
        <f t="shared" ref="K7:K20" si="4">J7*3500</f>
        <v>297500</v>
      </c>
      <c r="L7" s="16">
        <v>62</v>
      </c>
      <c r="M7" s="16">
        <f t="shared" ref="M7:M20" si="5">L7*2500</f>
        <v>155000</v>
      </c>
      <c r="N7" s="16">
        <f t="shared" ref="N7:N20" si="6">H7+J7+L7</f>
        <v>184</v>
      </c>
      <c r="O7" s="16">
        <f t="shared" ref="O7:O20" si="7">I7+K7+M7</f>
        <v>637500</v>
      </c>
      <c r="P7" s="11"/>
    </row>
    <row r="8" s="1" customFormat="1" spans="1:16">
      <c r="A8" s="14">
        <v>3</v>
      </c>
      <c r="B8" s="15" t="s">
        <v>20</v>
      </c>
      <c r="C8" s="16">
        <f t="shared" si="1"/>
        <v>420</v>
      </c>
      <c r="D8" s="16">
        <v>1987</v>
      </c>
      <c r="E8" s="16">
        <f t="shared" si="2"/>
        <v>1559000</v>
      </c>
      <c r="F8" s="16">
        <v>66</v>
      </c>
      <c r="G8" s="16">
        <f t="shared" si="0"/>
        <v>330000</v>
      </c>
      <c r="H8" s="16">
        <v>72</v>
      </c>
      <c r="I8" s="16">
        <f t="shared" si="3"/>
        <v>360000</v>
      </c>
      <c r="J8" s="16">
        <v>164</v>
      </c>
      <c r="K8" s="16">
        <f t="shared" si="4"/>
        <v>574000</v>
      </c>
      <c r="L8" s="16">
        <v>118</v>
      </c>
      <c r="M8" s="16">
        <f t="shared" si="5"/>
        <v>295000</v>
      </c>
      <c r="N8" s="16">
        <f t="shared" si="6"/>
        <v>354</v>
      </c>
      <c r="O8" s="16">
        <f t="shared" si="7"/>
        <v>1229000</v>
      </c>
      <c r="P8" s="11"/>
    </row>
    <row r="9" s="1" customFormat="1" spans="1:16">
      <c r="A9" s="14">
        <v>4</v>
      </c>
      <c r="B9" s="15" t="s">
        <v>21</v>
      </c>
      <c r="C9" s="16">
        <f t="shared" si="1"/>
        <v>315</v>
      </c>
      <c r="D9" s="16">
        <v>1456</v>
      </c>
      <c r="E9" s="16">
        <f t="shared" si="2"/>
        <v>1180000</v>
      </c>
      <c r="F9" s="16">
        <v>56</v>
      </c>
      <c r="G9" s="16">
        <f t="shared" si="0"/>
        <v>280000</v>
      </c>
      <c r="H9" s="16">
        <v>53</v>
      </c>
      <c r="I9" s="16">
        <f t="shared" si="3"/>
        <v>265000</v>
      </c>
      <c r="J9" s="16">
        <v>120</v>
      </c>
      <c r="K9" s="16">
        <f t="shared" si="4"/>
        <v>420000</v>
      </c>
      <c r="L9" s="16">
        <v>86</v>
      </c>
      <c r="M9" s="16">
        <f t="shared" si="5"/>
        <v>215000</v>
      </c>
      <c r="N9" s="16">
        <f t="shared" si="6"/>
        <v>259</v>
      </c>
      <c r="O9" s="16">
        <f t="shared" si="7"/>
        <v>900000</v>
      </c>
      <c r="P9" s="11"/>
    </row>
    <row r="10" s="1" customFormat="1" spans="1:16">
      <c r="A10" s="14">
        <v>5</v>
      </c>
      <c r="B10" s="15" t="s">
        <v>22</v>
      </c>
      <c r="C10" s="16">
        <f t="shared" si="1"/>
        <v>274</v>
      </c>
      <c r="D10" s="16">
        <v>1212</v>
      </c>
      <c r="E10" s="16">
        <f t="shared" si="2"/>
        <v>1040000</v>
      </c>
      <c r="F10" s="16">
        <v>58</v>
      </c>
      <c r="G10" s="16">
        <f t="shared" si="0"/>
        <v>290000</v>
      </c>
      <c r="H10" s="16">
        <v>44</v>
      </c>
      <c r="I10" s="16">
        <f t="shared" si="3"/>
        <v>220000</v>
      </c>
      <c r="J10" s="16">
        <v>100</v>
      </c>
      <c r="K10" s="16">
        <f t="shared" si="4"/>
        <v>350000</v>
      </c>
      <c r="L10" s="16">
        <v>72</v>
      </c>
      <c r="M10" s="16">
        <f t="shared" si="5"/>
        <v>180000</v>
      </c>
      <c r="N10" s="16">
        <f t="shared" si="6"/>
        <v>216</v>
      </c>
      <c r="O10" s="16">
        <f t="shared" si="7"/>
        <v>750000</v>
      </c>
      <c r="P10" s="11"/>
    </row>
    <row r="11" s="1" customFormat="1" spans="1:16">
      <c r="A11" s="14">
        <v>6</v>
      </c>
      <c r="B11" s="15" t="s">
        <v>23</v>
      </c>
      <c r="C11" s="16">
        <f t="shared" si="1"/>
        <v>171</v>
      </c>
      <c r="D11" s="16">
        <v>857</v>
      </c>
      <c r="E11" s="16">
        <f t="shared" si="2"/>
        <v>621000</v>
      </c>
      <c r="F11" s="16">
        <v>18</v>
      </c>
      <c r="G11" s="16">
        <f t="shared" si="0"/>
        <v>90000</v>
      </c>
      <c r="H11" s="16">
        <v>31</v>
      </c>
      <c r="I11" s="16">
        <f t="shared" si="3"/>
        <v>155000</v>
      </c>
      <c r="J11" s="16">
        <v>71</v>
      </c>
      <c r="K11" s="16">
        <f t="shared" si="4"/>
        <v>248500</v>
      </c>
      <c r="L11" s="16">
        <v>51</v>
      </c>
      <c r="M11" s="16">
        <f t="shared" si="5"/>
        <v>127500</v>
      </c>
      <c r="N11" s="16">
        <f t="shared" si="6"/>
        <v>153</v>
      </c>
      <c r="O11" s="16">
        <f t="shared" si="7"/>
        <v>531000</v>
      </c>
      <c r="P11" s="11"/>
    </row>
    <row r="12" s="1" customFormat="1" spans="1:16">
      <c r="A12" s="14">
        <v>7</v>
      </c>
      <c r="B12" s="15" t="s">
        <v>24</v>
      </c>
      <c r="C12" s="16">
        <f t="shared" si="1"/>
        <v>240</v>
      </c>
      <c r="D12" s="16">
        <v>1159</v>
      </c>
      <c r="E12" s="16">
        <f t="shared" si="2"/>
        <v>883500</v>
      </c>
      <c r="F12" s="16">
        <v>33</v>
      </c>
      <c r="G12" s="16">
        <f t="shared" si="0"/>
        <v>165000</v>
      </c>
      <c r="H12" s="16">
        <v>42</v>
      </c>
      <c r="I12" s="16">
        <f t="shared" si="3"/>
        <v>210000</v>
      </c>
      <c r="J12" s="16">
        <v>96</v>
      </c>
      <c r="K12" s="16">
        <f t="shared" si="4"/>
        <v>336000</v>
      </c>
      <c r="L12" s="16">
        <v>69</v>
      </c>
      <c r="M12" s="16">
        <f t="shared" si="5"/>
        <v>172500</v>
      </c>
      <c r="N12" s="16">
        <f t="shared" si="6"/>
        <v>207</v>
      </c>
      <c r="O12" s="16">
        <f t="shared" si="7"/>
        <v>718500</v>
      </c>
      <c r="P12" s="11"/>
    </row>
    <row r="13" s="1" customFormat="1" spans="1:16">
      <c r="A13" s="14">
        <v>8</v>
      </c>
      <c r="B13" s="15" t="s">
        <v>25</v>
      </c>
      <c r="C13" s="16">
        <f t="shared" si="1"/>
        <v>232</v>
      </c>
      <c r="D13" s="16">
        <v>1136</v>
      </c>
      <c r="E13" s="16">
        <f t="shared" si="2"/>
        <v>851500</v>
      </c>
      <c r="F13" s="16">
        <v>30</v>
      </c>
      <c r="G13" s="16">
        <f t="shared" si="0"/>
        <v>150000</v>
      </c>
      <c r="H13" s="16">
        <v>41</v>
      </c>
      <c r="I13" s="16">
        <f t="shared" si="3"/>
        <v>205000</v>
      </c>
      <c r="J13" s="16">
        <v>94</v>
      </c>
      <c r="K13" s="16">
        <f t="shared" si="4"/>
        <v>329000</v>
      </c>
      <c r="L13" s="16">
        <v>67</v>
      </c>
      <c r="M13" s="16">
        <f t="shared" si="5"/>
        <v>167500</v>
      </c>
      <c r="N13" s="16">
        <f t="shared" si="6"/>
        <v>202</v>
      </c>
      <c r="O13" s="16">
        <f t="shared" si="7"/>
        <v>701500</v>
      </c>
      <c r="P13" s="11"/>
    </row>
    <row r="14" s="1" customFormat="1" spans="1:16">
      <c r="A14" s="14">
        <v>9</v>
      </c>
      <c r="B14" s="15" t="s">
        <v>26</v>
      </c>
      <c r="C14" s="16">
        <f t="shared" si="1"/>
        <v>442</v>
      </c>
      <c r="D14" s="16">
        <v>2184</v>
      </c>
      <c r="E14" s="16">
        <f t="shared" si="2"/>
        <v>1616000</v>
      </c>
      <c r="F14" s="16">
        <v>53</v>
      </c>
      <c r="G14" s="16">
        <f t="shared" si="0"/>
        <v>265000</v>
      </c>
      <c r="H14" s="16">
        <v>79</v>
      </c>
      <c r="I14" s="16">
        <f t="shared" si="3"/>
        <v>395000</v>
      </c>
      <c r="J14" s="16">
        <v>181</v>
      </c>
      <c r="K14" s="16">
        <f t="shared" si="4"/>
        <v>633500</v>
      </c>
      <c r="L14" s="16">
        <v>129</v>
      </c>
      <c r="M14" s="16">
        <f t="shared" si="5"/>
        <v>322500</v>
      </c>
      <c r="N14" s="16">
        <f t="shared" si="6"/>
        <v>389</v>
      </c>
      <c r="O14" s="16">
        <f t="shared" si="7"/>
        <v>1351000</v>
      </c>
      <c r="P14" s="11"/>
    </row>
    <row r="15" s="1" customFormat="1" spans="1:16">
      <c r="A15" s="14">
        <v>10</v>
      </c>
      <c r="B15" s="15" t="s">
        <v>27</v>
      </c>
      <c r="C15" s="16">
        <f t="shared" si="1"/>
        <v>267</v>
      </c>
      <c r="D15" s="16">
        <v>1319</v>
      </c>
      <c r="E15" s="16">
        <f t="shared" si="2"/>
        <v>976500</v>
      </c>
      <c r="F15" s="16">
        <v>32</v>
      </c>
      <c r="G15" s="16">
        <f t="shared" si="0"/>
        <v>160000</v>
      </c>
      <c r="H15" s="16">
        <v>48</v>
      </c>
      <c r="I15" s="16">
        <f t="shared" si="3"/>
        <v>240000</v>
      </c>
      <c r="J15" s="16">
        <v>109</v>
      </c>
      <c r="K15" s="16">
        <f t="shared" si="4"/>
        <v>381500</v>
      </c>
      <c r="L15" s="16">
        <v>78</v>
      </c>
      <c r="M15" s="16">
        <f t="shared" si="5"/>
        <v>195000</v>
      </c>
      <c r="N15" s="16">
        <f t="shared" si="6"/>
        <v>235</v>
      </c>
      <c r="O15" s="16">
        <f t="shared" si="7"/>
        <v>816500</v>
      </c>
      <c r="P15" s="11"/>
    </row>
    <row r="16" s="1" customFormat="1" spans="1:16">
      <c r="A16" s="14">
        <v>11</v>
      </c>
      <c r="B16" s="15" t="s">
        <v>28</v>
      </c>
      <c r="C16" s="16">
        <f t="shared" si="1"/>
        <v>191</v>
      </c>
      <c r="D16" s="16">
        <v>864</v>
      </c>
      <c r="E16" s="16">
        <f t="shared" si="2"/>
        <v>719500</v>
      </c>
      <c r="F16" s="16">
        <v>37</v>
      </c>
      <c r="G16" s="16">
        <f t="shared" si="0"/>
        <v>185000</v>
      </c>
      <c r="H16" s="16">
        <v>31</v>
      </c>
      <c r="I16" s="16">
        <f t="shared" si="3"/>
        <v>155000</v>
      </c>
      <c r="J16" s="16">
        <v>72</v>
      </c>
      <c r="K16" s="16">
        <f t="shared" si="4"/>
        <v>252000</v>
      </c>
      <c r="L16" s="16">
        <v>51</v>
      </c>
      <c r="M16" s="16">
        <f t="shared" si="5"/>
        <v>127500</v>
      </c>
      <c r="N16" s="16">
        <f t="shared" si="6"/>
        <v>154</v>
      </c>
      <c r="O16" s="16">
        <f t="shared" si="7"/>
        <v>534500</v>
      </c>
      <c r="P16" s="11"/>
    </row>
    <row r="17" s="1" customFormat="1" spans="1:16">
      <c r="A17" s="14">
        <v>12</v>
      </c>
      <c r="B17" s="15" t="s">
        <v>29</v>
      </c>
      <c r="C17" s="16">
        <f t="shared" si="1"/>
        <v>269</v>
      </c>
      <c r="D17" s="16">
        <v>1312</v>
      </c>
      <c r="E17" s="16">
        <f t="shared" si="2"/>
        <v>989000</v>
      </c>
      <c r="F17" s="16">
        <v>35</v>
      </c>
      <c r="G17" s="16">
        <f t="shared" si="0"/>
        <v>175000</v>
      </c>
      <c r="H17" s="16">
        <v>48</v>
      </c>
      <c r="I17" s="16">
        <f t="shared" si="3"/>
        <v>240000</v>
      </c>
      <c r="J17" s="16">
        <v>109</v>
      </c>
      <c r="K17" s="16">
        <f t="shared" si="4"/>
        <v>381500</v>
      </c>
      <c r="L17" s="16">
        <v>77</v>
      </c>
      <c r="M17" s="16">
        <f t="shared" si="5"/>
        <v>192500</v>
      </c>
      <c r="N17" s="16">
        <f t="shared" si="6"/>
        <v>234</v>
      </c>
      <c r="O17" s="16">
        <f t="shared" si="7"/>
        <v>814000</v>
      </c>
      <c r="P17" s="11"/>
    </row>
    <row r="18" s="1" customFormat="1" spans="1:16">
      <c r="A18" s="14">
        <v>13</v>
      </c>
      <c r="B18" s="14" t="s">
        <v>30</v>
      </c>
      <c r="C18" s="16">
        <f t="shared" si="1"/>
        <v>22</v>
      </c>
      <c r="D18" s="16">
        <v>90</v>
      </c>
      <c r="E18" s="16">
        <f t="shared" si="2"/>
        <v>85500</v>
      </c>
      <c r="F18" s="16">
        <v>6</v>
      </c>
      <c r="G18" s="16">
        <f t="shared" si="0"/>
        <v>30000</v>
      </c>
      <c r="H18" s="16">
        <v>3</v>
      </c>
      <c r="I18" s="16">
        <f t="shared" si="3"/>
        <v>15000</v>
      </c>
      <c r="J18" s="16">
        <v>8</v>
      </c>
      <c r="K18" s="16">
        <f t="shared" si="4"/>
        <v>28000</v>
      </c>
      <c r="L18" s="16">
        <v>5</v>
      </c>
      <c r="M18" s="16">
        <f t="shared" si="5"/>
        <v>12500</v>
      </c>
      <c r="N18" s="16">
        <f t="shared" si="6"/>
        <v>16</v>
      </c>
      <c r="O18" s="16">
        <f t="shared" si="7"/>
        <v>55500</v>
      </c>
      <c r="P18" s="11"/>
    </row>
    <row r="19" s="1" customFormat="1" spans="1:16">
      <c r="A19" s="14">
        <v>14</v>
      </c>
      <c r="B19" s="14" t="s">
        <v>31</v>
      </c>
      <c r="C19" s="16">
        <f t="shared" si="1"/>
        <v>9</v>
      </c>
      <c r="D19" s="16">
        <v>39</v>
      </c>
      <c r="E19" s="16">
        <f t="shared" si="2"/>
        <v>33000</v>
      </c>
      <c r="F19" s="16">
        <v>2</v>
      </c>
      <c r="G19" s="16">
        <f t="shared" si="0"/>
        <v>10000</v>
      </c>
      <c r="H19" s="16">
        <v>1</v>
      </c>
      <c r="I19" s="16">
        <f t="shared" si="3"/>
        <v>5000</v>
      </c>
      <c r="J19" s="16">
        <v>3</v>
      </c>
      <c r="K19" s="16">
        <f t="shared" si="4"/>
        <v>10500</v>
      </c>
      <c r="L19" s="16">
        <v>3</v>
      </c>
      <c r="M19" s="16">
        <f t="shared" si="5"/>
        <v>7500</v>
      </c>
      <c r="N19" s="16">
        <f t="shared" si="6"/>
        <v>7</v>
      </c>
      <c r="O19" s="16">
        <f t="shared" si="7"/>
        <v>23000</v>
      </c>
      <c r="P19" s="11"/>
    </row>
    <row r="20" s="1" customFormat="1" spans="1:16">
      <c r="A20" s="14">
        <v>15</v>
      </c>
      <c r="B20" s="14" t="s">
        <v>32</v>
      </c>
      <c r="C20" s="16">
        <f t="shared" si="1"/>
        <v>11</v>
      </c>
      <c r="D20" s="16">
        <v>41</v>
      </c>
      <c r="E20" s="16">
        <f t="shared" si="2"/>
        <v>43000</v>
      </c>
      <c r="F20" s="16">
        <v>4</v>
      </c>
      <c r="G20" s="16">
        <f t="shared" si="0"/>
        <v>20000</v>
      </c>
      <c r="H20" s="16">
        <v>1</v>
      </c>
      <c r="I20" s="16">
        <f t="shared" si="3"/>
        <v>5000</v>
      </c>
      <c r="J20" s="16">
        <v>3</v>
      </c>
      <c r="K20" s="16">
        <f t="shared" si="4"/>
        <v>10500</v>
      </c>
      <c r="L20" s="16">
        <v>3</v>
      </c>
      <c r="M20" s="16">
        <f t="shared" si="5"/>
        <v>7500</v>
      </c>
      <c r="N20" s="16">
        <f t="shared" si="6"/>
        <v>7</v>
      </c>
      <c r="O20" s="16">
        <f t="shared" si="7"/>
        <v>23000</v>
      </c>
      <c r="P20" s="11"/>
    </row>
    <row r="21" s="1" customFormat="1" spans="1:16">
      <c r="A21" s="17" t="s">
        <v>33</v>
      </c>
      <c r="B21" s="7"/>
      <c r="C21" s="18">
        <f t="shared" si="1"/>
        <v>3514</v>
      </c>
      <c r="D21" s="18">
        <f t="shared" ref="D21:O21" si="8">SUM(D6:D20)</f>
        <v>16768</v>
      </c>
      <c r="E21" s="18">
        <f t="shared" si="2"/>
        <v>13002000</v>
      </c>
      <c r="F21" s="18">
        <f t="shared" si="8"/>
        <v>526</v>
      </c>
      <c r="G21" s="18">
        <f t="shared" si="0"/>
        <v>2630000</v>
      </c>
      <c r="H21" s="18">
        <f>SUM(H6:H20)</f>
        <v>606</v>
      </c>
      <c r="I21" s="18">
        <f>SUM(I6:I20)</f>
        <v>3030000</v>
      </c>
      <c r="J21" s="18">
        <f t="shared" si="8"/>
        <v>1387</v>
      </c>
      <c r="K21" s="18">
        <f t="shared" si="8"/>
        <v>4854500</v>
      </c>
      <c r="L21" s="18">
        <f t="shared" si="8"/>
        <v>995</v>
      </c>
      <c r="M21" s="18">
        <f t="shared" si="8"/>
        <v>2487500</v>
      </c>
      <c r="N21" s="18">
        <f t="shared" si="8"/>
        <v>2988</v>
      </c>
      <c r="O21" s="18">
        <f t="shared" si="8"/>
        <v>10372000</v>
      </c>
      <c r="P21" s="11"/>
    </row>
    <row r="22" s="1" customFormat="1" spans="1:16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</sheetData>
  <mergeCells count="19">
    <mergeCell ref="A1:P1"/>
    <mergeCell ref="C2:O2"/>
    <mergeCell ref="F3:G3"/>
    <mergeCell ref="H3:O3"/>
    <mergeCell ref="F4:G4"/>
    <mergeCell ref="H4:I4"/>
    <mergeCell ref="J4:K4"/>
    <mergeCell ref="L4:M4"/>
    <mergeCell ref="A21:B21"/>
    <mergeCell ref="A22:P22"/>
    <mergeCell ref="A2:A5"/>
    <mergeCell ref="B2:B5"/>
    <mergeCell ref="C3:C5"/>
    <mergeCell ref="D3:D5"/>
    <mergeCell ref="E3:E5"/>
    <mergeCell ref="N4:N5"/>
    <mergeCell ref="O4:O5"/>
    <mergeCell ref="P2:P3"/>
    <mergeCell ref="P4:P2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名额分配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横行娘娘方大嫂</cp:lastModifiedBy>
  <dcterms:created xsi:type="dcterms:W3CDTF">2026-09-22T00:50:00Z</dcterms:created>
  <dcterms:modified xsi:type="dcterms:W3CDTF">2026-09-29T08:00:20Z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A0E34E8E1B6749298812AC057C462C0E_11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